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95" windowWidth="7800" windowHeight="729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/>
</workbook>
</file>

<file path=xl/calcChain.xml><?xml version="1.0" encoding="utf-8"?>
<calcChain xmlns="http://schemas.openxmlformats.org/spreadsheetml/2006/main">
  <c r="A27" i="5"/>
  <c r="A26"/>
  <c r="A25" l="1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4"/>
  <c r="G4"/>
  <c r="F4"/>
  <c r="E4"/>
  <c r="D4"/>
  <c r="C4"/>
  <c r="B4"/>
  <c r="A4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C3"/>
  <c r="D3"/>
  <c r="C57"/>
  <c r="C45" i="2" s="1"/>
  <c r="F57" i="5" l="1"/>
  <c r="F58" s="1"/>
  <c r="H57"/>
  <c r="G57"/>
  <c r="G45" i="2" s="1"/>
  <c r="H58" i="5"/>
  <c r="H45" i="2"/>
  <c r="C58" i="5"/>
  <c r="B57"/>
  <c r="B58" s="1"/>
  <c r="D57"/>
  <c r="D45" i="2" s="1"/>
  <c r="F45"/>
  <c r="E57" i="5"/>
  <c r="E45" i="2" s="1"/>
  <c r="A57" i="5"/>
  <c r="A58" s="1"/>
  <c r="D58"/>
  <c r="B45" i="2"/>
  <c r="G58" i="5"/>
  <c r="E58" l="1"/>
  <c r="I58" s="1"/>
  <c r="A45" i="2"/>
  <c r="A46" s="1"/>
</calcChain>
</file>

<file path=xl/sharedStrings.xml><?xml version="1.0" encoding="utf-8"?>
<sst xmlns="http://schemas.openxmlformats.org/spreadsheetml/2006/main" count="115" uniqueCount="104">
  <si>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</si>
  <si>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</si>
  <si>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</si>
  <si>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</si>
  <si>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</si>
  <si>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</si>
  <si>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</si>
  <si>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</si>
  <si>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</si>
  <si>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</si>
  <si>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</si>
  <si>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</si>
  <si>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</si>
  <si>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</si>
  <si>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</si>
  <si>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</si>
  <si>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</si>
  <si>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</si>
  <si>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Rogers Engraving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</si>
  <si>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</si>
  <si>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</si>
  <si>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</si>
  <si>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</si>
  <si>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</si>
  <si>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</si>
  <si>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</si>
  <si>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</si>
  <si>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</si>
  <si>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</si>
  <si>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</si>
  <si>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</si>
  <si>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</si>
  <si>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</si>
  <si>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</si>
  <si>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</si>
  <si>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</si>
  <si>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</si>
  <si>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</si>
  <si>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</si>
  <si>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</si>
  <si>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</si>
  <si>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</si>
  <si>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</si>
  <si>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</si>
  <si>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</si>
  <si>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</si>
  <si>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</si>
  <si>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Equine Therapy Associates</t>
  </si>
  <si>
    <t>Lloyd Holst</t>
  </si>
  <si>
    <t>Jay Kapsch Auto Restoration</t>
  </si>
  <si>
    <t>Mary Ann Powell</t>
  </si>
  <si>
    <t>Wojo Farms</t>
  </si>
  <si>
    <t>Poolesville Tire &amp; Auto</t>
  </si>
  <si>
    <t>Poolesville Plumbing</t>
  </si>
  <si>
    <t>Jamison Rental Property</t>
  </si>
  <si>
    <t>Selbys FA Banner/color</t>
  </si>
  <si>
    <t>Glad-I-Yoga</t>
  </si>
  <si>
    <t>Whoop Da Doo</t>
  </si>
  <si>
    <t>Jamison Realty</t>
  </si>
  <si>
    <t>Help Wanted Bassett's</t>
  </si>
  <si>
    <t>MAAC Rolloffs</t>
  </si>
  <si>
    <t>Quarter Page</t>
  </si>
  <si>
    <t>Bassett's/color</t>
  </si>
  <si>
    <t>Capital Fence</t>
  </si>
  <si>
    <t>Our Lady of the Presentation</t>
  </si>
  <si>
    <t>Kuhlman Lawn Service</t>
  </si>
  <si>
    <t>Colony Supply</t>
  </si>
  <si>
    <t>Cugini's</t>
  </si>
  <si>
    <t>Bill Jamison</t>
  </si>
  <si>
    <t>Fine Earth Landscaping</t>
  </si>
  <si>
    <t>Sugarloaf Citizens Assoc</t>
  </si>
  <si>
    <t>Naughty Pine Nursery</t>
  </si>
  <si>
    <t>New Look Carpet</t>
  </si>
  <si>
    <t>Sunny Day Childcare</t>
  </si>
  <si>
    <t>GLMG Lawn Care</t>
  </si>
  <si>
    <t>Paul Wieger Construction</t>
  </si>
  <si>
    <t>St. Peter's Easter/Banner/Color</t>
  </si>
  <si>
    <t>Wild Birds Unlimited</t>
  </si>
  <si>
    <t>REMN-Stempler</t>
  </si>
  <si>
    <t>Stephanies Secret Garden</t>
  </si>
  <si>
    <t>Alden Farms</t>
  </si>
  <si>
    <t>Salon Reve</t>
  </si>
  <si>
    <t>Calleva/color</t>
  </si>
  <si>
    <t>Boyds Presbyterian Sunrise Service</t>
  </si>
  <si>
    <t>G&amp;G Lawn Service</t>
  </si>
  <si>
    <t>Jane Horvath Parcel/color</t>
  </si>
  <si>
    <t>Gardens by Garth</t>
  </si>
  <si>
    <t>Whoop Da Doo (to Commercial)</t>
  </si>
  <si>
    <t>Boyds Presbyterian Church Easter</t>
  </si>
  <si>
    <t>Corrner Mexican Grill</t>
  </si>
  <si>
    <t>Hearthside Gardens</t>
  </si>
  <si>
    <t>St. Mary's RC Church</t>
  </si>
  <si>
    <t>Carroll Manor Grange Bingo</t>
  </si>
  <si>
    <t>Help Wanted Lawns Unlim</t>
  </si>
  <si>
    <t>CEDC Spring Fest</t>
  </si>
  <si>
    <t>Potomac Hunt/color</t>
  </si>
  <si>
    <t>Memorial United Methodist</t>
  </si>
  <si>
    <t>Cathy Hunter</t>
  </si>
  <si>
    <t>Am Kolel Music Program</t>
  </si>
  <si>
    <t>Finders Keepers</t>
  </si>
  <si>
    <t>Jack Perkins Golf Tournament</t>
  </si>
  <si>
    <t>v2</t>
  </si>
  <si>
    <t>Jamison (to 1/2)</t>
  </si>
  <si>
    <t>Memorial United Methodist Church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</si>
</sst>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m\ d\,\ yyyy;@"/>
    <numFmt numFmtId="165" formatCode="0.000"/>
    <numFmt numFmtId="166" formatCode="0.0"/>
  </numFmts>
  <fonts count="3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0" fillId="0" borderId="0" xfId="0" applyBorder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16" fillId="0" borderId="7" xfId="0" applyFont="1" applyBorder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0" fontId="23" fillId="0" borderId="12" xfId="0" applyFont="1" applyFill="1" applyBorder="1"/>
    <xf numFmtId="0" fontId="1" fillId="0" borderId="3" xfId="0" applyFont="1" applyFill="1" applyBorder="1"/>
    <xf numFmtId="0" fontId="1" fillId="0" borderId="11" xfId="0" applyFont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1" fillId="0" borderId="10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4" fillId="0" borderId="0" xfId="0" applyFont="1" applyBorder="1"/>
    <xf numFmtId="0" fontId="22" fillId="0" borderId="4" xfId="0" applyFont="1" applyBorder="1"/>
    <xf numFmtId="0" fontId="1" fillId="0" borderId="6" xfId="0" applyFont="1" applyBorder="1"/>
    <xf numFmtId="0" fontId="26" fillId="0" borderId="8" xfId="0" applyFont="1" applyFill="1" applyBorder="1"/>
    <xf numFmtId="0" fontId="28" fillId="0" borderId="0" xfId="0" applyFont="1" applyBorder="1"/>
    <xf numFmtId="0" fontId="29" fillId="0" borderId="0" xfId="0" applyFont="1" applyFill="1" applyBorder="1"/>
    <xf numFmtId="0" fontId="1" fillId="0" borderId="7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1" fillId="0" borderId="14" xfId="0" applyFont="1" applyFill="1" applyBorder="1"/>
    <xf numFmtId="0" fontId="23" fillId="0" borderId="8" xfId="0" applyFont="1" applyFill="1" applyBorder="1"/>
    <xf numFmtId="0" fontId="23" fillId="0" borderId="6" xfId="0" applyFont="1" applyBorder="1"/>
    <xf numFmtId="0" fontId="8" fillId="0" borderId="7" xfId="0" applyFont="1" applyFill="1" applyBorder="1"/>
    <xf numFmtId="0" fontId="1" fillId="0" borderId="9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30" fillId="0" borderId="10" xfId="0" applyFont="1" applyBorder="1"/>
    <xf numFmtId="0" fontId="23" fillId="0" borderId="2" xfId="0" applyFont="1" applyFill="1" applyBorder="1"/>
    <xf numFmtId="0" fontId="26" fillId="0" borderId="3" xfId="0" applyFont="1" applyFill="1" applyBorder="1"/>
    <xf numFmtId="0" fontId="26" fillId="0" borderId="6" xfId="0" applyFont="1" applyFill="1" applyBorder="1"/>
    <xf numFmtId="0" fontId="26" fillId="0" borderId="4" xfId="0" applyFont="1" applyFill="1" applyBorder="1"/>
    <xf numFmtId="0" fontId="8" fillId="0" borderId="3" xfId="0" applyFont="1" applyFill="1" applyBorder="1"/>
    <xf numFmtId="0" fontId="23" fillId="0" borderId="7" xfId="0" applyFont="1" applyBorder="1"/>
    <xf numFmtId="0" fontId="18" fillId="0" borderId="6" xfId="0" applyFont="1" applyFill="1" applyBorder="1"/>
    <xf numFmtId="0" fontId="23" fillId="0" borderId="3" xfId="0" applyFont="1" applyBorder="1"/>
    <xf numFmtId="0" fontId="1" fillId="0" borderId="14" xfId="0" applyFont="1" applyBorder="1"/>
    <xf numFmtId="0" fontId="23" fillId="0" borderId="6" xfId="0" applyFont="1" applyFill="1" applyBorder="1"/>
    <xf numFmtId="166" fontId="9" fillId="0" borderId="0" xfId="0" applyNumberFormat="1" applyFont="1"/>
    <xf numFmtId="1" fontId="9" fillId="0" borderId="0" xfId="0" applyNumberFormat="1" applyFont="1"/>
    <xf numFmtId="0" fontId="23" fillId="0" borderId="9" xfId="0" applyFont="1" applyFill="1" applyBorder="1"/>
    <xf numFmtId="0" fontId="26" fillId="0" borderId="1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18" zoomScaleNormal="100" workbookViewId="0">
      <selection activeCell="E18" sqref="E18"/>
    </sheetView>
  </sheetViews>
  <sheetFormatPr defaultRowHeight="12.75"/>
  <cols>
    <col min="1" max="1" width="31" customWidth="1"/>
    <col min="2" max="2" width="27.5703125" customWidth="1"/>
    <col min="3" max="3" width="24.5703125" customWidth="1"/>
    <col min="4" max="4" width="24.42578125" customWidth="1"/>
    <col min="5" max="5" width="23.85546875" customWidth="1"/>
    <col min="6" max="6" width="14.42578125" customWidth="1"/>
    <col min="7" max="7" width="6.85546875" customWidth="1"/>
    <col min="8" max="8" width="7.7109375" customWidth="1"/>
  </cols>
  <sheetData>
    <row r="1" spans="1:10" ht="21" customHeight="1" thickBot="1">
      <c r="A1" s="16">
        <v>40669</v>
      </c>
      <c r="B1" s="28" t="s">
        <v>101</v>
      </c>
    </row>
    <row r="2" spans="1:10" ht="18.75" thickBot="1">
      <c r="A2" s="53" t="s">
        <v>61</v>
      </c>
      <c r="B2" s="8" t="s">
        <v>2</v>
      </c>
      <c r="C2" s="8" t="s">
        <v>4</v>
      </c>
      <c r="D2" s="9" t="s">
        <v>3</v>
      </c>
      <c r="E2" s="8" t="s">
        <v>1</v>
      </c>
      <c r="F2" s="33" t="s">
        <v>31</v>
      </c>
      <c r="G2" s="10" t="s">
        <v>32</v>
      </c>
      <c r="H2" s="52" t="s">
        <v>14</v>
      </c>
    </row>
    <row r="3" spans="1:10" ht="13.5" thickBot="1">
      <c r="A3" s="43" t="s">
        <v>0</v>
      </c>
      <c r="B3" s="43" t="s">
        <v>0</v>
      </c>
      <c r="C3" s="44" t="s">
        <v>0</v>
      </c>
      <c r="D3" s="45" t="s">
        <v>0</v>
      </c>
      <c r="E3" s="43" t="s">
        <v>0</v>
      </c>
      <c r="F3" s="14"/>
      <c r="G3" s="14"/>
      <c r="H3" s="51"/>
    </row>
    <row r="4" spans="1:10">
      <c r="A4" s="76" t="s">
        <v>82</v>
      </c>
      <c r="B4" s="88" t="s">
        <v>80</v>
      </c>
      <c r="C4" s="76" t="s">
        <v>38</v>
      </c>
      <c r="D4" s="40" t="s">
        <v>56</v>
      </c>
      <c r="E4" s="94" t="s">
        <v>62</v>
      </c>
      <c r="F4" s="77"/>
      <c r="G4" s="85"/>
      <c r="H4" s="59"/>
      <c r="I4" s="46"/>
      <c r="J4" s="46"/>
    </row>
    <row r="5" spans="1:10" ht="13.5" thickBot="1">
      <c r="A5" s="50" t="s">
        <v>63</v>
      </c>
      <c r="B5" s="67" t="s">
        <v>68</v>
      </c>
      <c r="C5" s="50" t="s">
        <v>47</v>
      </c>
      <c r="D5" s="66" t="s">
        <v>29</v>
      </c>
      <c r="E5" s="48" t="s">
        <v>94</v>
      </c>
      <c r="F5" s="36"/>
      <c r="G5" s="78"/>
      <c r="H5" s="58"/>
      <c r="I5" s="46"/>
      <c r="J5" s="46"/>
    </row>
    <row r="6" spans="1:10" ht="13.5" thickBot="1">
      <c r="A6" s="97" t="s">
        <v>89</v>
      </c>
      <c r="B6" s="65" t="s">
        <v>44</v>
      </c>
      <c r="C6" s="60" t="s">
        <v>59</v>
      </c>
      <c r="D6" s="66" t="s">
        <v>49</v>
      </c>
      <c r="E6" s="68" t="s">
        <v>66</v>
      </c>
      <c r="F6" s="37"/>
      <c r="G6" s="79"/>
      <c r="H6" s="35"/>
      <c r="I6" s="46"/>
      <c r="J6" s="46"/>
    </row>
    <row r="7" spans="1:10" ht="13.5" thickBot="1">
      <c r="A7" s="93" t="s">
        <v>67</v>
      </c>
      <c r="B7" s="65" t="s">
        <v>41</v>
      </c>
      <c r="C7" s="86" t="s">
        <v>93</v>
      </c>
      <c r="D7" s="91" t="s">
        <v>75</v>
      </c>
      <c r="E7" s="71" t="s">
        <v>69</v>
      </c>
      <c r="F7" s="4"/>
      <c r="G7" s="4"/>
      <c r="H7" s="31"/>
      <c r="I7" s="46"/>
      <c r="J7" s="46"/>
    </row>
    <row r="8" spans="1:10">
      <c r="A8" s="76" t="s">
        <v>24</v>
      </c>
      <c r="B8" s="95" t="s">
        <v>99</v>
      </c>
      <c r="C8" s="80" t="s">
        <v>26</v>
      </c>
      <c r="D8" s="89" t="s">
        <v>6</v>
      </c>
      <c r="E8" s="86" t="s">
        <v>58</v>
      </c>
      <c r="F8" s="4"/>
      <c r="G8" s="4"/>
      <c r="H8" s="30"/>
      <c r="I8" s="46"/>
      <c r="J8" s="46"/>
    </row>
    <row r="9" spans="1:10" ht="13.5" thickBot="1">
      <c r="A9" s="80" t="s">
        <v>86</v>
      </c>
      <c r="B9" s="65" t="s">
        <v>84</v>
      </c>
      <c r="C9" s="60" t="s">
        <v>34</v>
      </c>
      <c r="D9" s="37" t="s">
        <v>18</v>
      </c>
      <c r="E9" s="60" t="s">
        <v>52</v>
      </c>
      <c r="F9" s="37"/>
      <c r="G9" s="25"/>
      <c r="H9" s="25"/>
      <c r="I9" s="46"/>
      <c r="J9" s="46"/>
    </row>
    <row r="10" spans="1:10">
      <c r="A10" s="49" t="s">
        <v>90</v>
      </c>
      <c r="B10" s="67" t="s">
        <v>27</v>
      </c>
      <c r="C10" s="64" t="s">
        <v>55</v>
      </c>
      <c r="D10" s="37" t="s">
        <v>81</v>
      </c>
      <c r="E10" s="101" t="s">
        <v>95</v>
      </c>
      <c r="F10" s="46"/>
      <c r="G10" s="46"/>
      <c r="H10" s="36"/>
      <c r="I10" s="46"/>
      <c r="J10" s="46"/>
    </row>
    <row r="11" spans="1:10" ht="13.5" thickBot="1">
      <c r="A11" s="99" t="s">
        <v>100</v>
      </c>
      <c r="B11" s="84" t="s">
        <v>74</v>
      </c>
      <c r="C11" s="80" t="s">
        <v>17</v>
      </c>
      <c r="D11" s="61" t="s">
        <v>19</v>
      </c>
      <c r="E11" s="48"/>
      <c r="F11" s="46"/>
      <c r="G11" s="46"/>
      <c r="H11" s="46"/>
      <c r="I11" s="46"/>
      <c r="J11" s="46"/>
    </row>
    <row r="12" spans="1:10" ht="13.5" thickBot="1">
      <c r="A12" s="98" t="s">
        <v>33</v>
      </c>
      <c r="B12" s="90" t="s">
        <v>28</v>
      </c>
      <c r="C12" s="38" t="s">
        <v>30</v>
      </c>
      <c r="D12" s="68"/>
      <c r="E12" s="92"/>
      <c r="F12" s="46"/>
      <c r="G12" s="46"/>
      <c r="H12" s="46"/>
      <c r="I12" s="46"/>
      <c r="J12" s="46"/>
    </row>
    <row r="13" spans="1:10" ht="13.5" thickBot="1">
      <c r="A13" s="50" t="s">
        <v>40</v>
      </c>
      <c r="B13" s="37" t="s">
        <v>54</v>
      </c>
      <c r="C13" s="64" t="s">
        <v>7</v>
      </c>
      <c r="D13" s="69"/>
      <c r="E13" s="62"/>
      <c r="F13" s="46"/>
      <c r="G13" s="46"/>
      <c r="H13" s="46"/>
      <c r="I13" s="46"/>
      <c r="J13" s="46"/>
    </row>
    <row r="14" spans="1:10">
      <c r="A14" s="49" t="s">
        <v>103</v>
      </c>
      <c r="B14" s="37" t="s">
        <v>65</v>
      </c>
      <c r="C14" s="50" t="s">
        <v>57</v>
      </c>
      <c r="D14" s="66"/>
      <c r="E14" s="41"/>
      <c r="F14" s="46"/>
      <c r="G14" s="46"/>
      <c r="H14" s="46"/>
      <c r="I14" s="46"/>
      <c r="J14" s="46"/>
    </row>
    <row r="15" spans="1:10" ht="13.5" thickBot="1">
      <c r="A15" s="38" t="s">
        <v>72</v>
      </c>
      <c r="B15" s="37" t="s">
        <v>42</v>
      </c>
      <c r="C15" s="38" t="s">
        <v>43</v>
      </c>
      <c r="D15" s="70"/>
      <c r="E15" s="37"/>
      <c r="F15" s="36"/>
      <c r="G15" s="36"/>
      <c r="H15" s="36"/>
      <c r="I15" s="46"/>
      <c r="J15" s="46"/>
    </row>
    <row r="16" spans="1:10" ht="15">
      <c r="A16" s="104" t="s">
        <v>64</v>
      </c>
      <c r="B16" s="65" t="s">
        <v>50</v>
      </c>
      <c r="C16" s="76"/>
      <c r="D16" s="68"/>
      <c r="E16" s="32"/>
      <c r="F16" s="36"/>
      <c r="G16" s="36"/>
      <c r="H16" s="36"/>
      <c r="I16" s="46"/>
      <c r="J16" s="46"/>
    </row>
    <row r="17" spans="1:10" ht="13.5" customHeight="1">
      <c r="A17" s="67" t="s">
        <v>25</v>
      </c>
      <c r="B17" s="65" t="s">
        <v>39</v>
      </c>
      <c r="C17" s="49"/>
      <c r="D17" s="66"/>
      <c r="E17" s="36"/>
      <c r="F17" s="46"/>
      <c r="G17" s="46"/>
      <c r="H17" s="31"/>
      <c r="I17" s="46"/>
      <c r="J17" s="46"/>
    </row>
    <row r="18" spans="1:10" ht="13.5" thickBot="1">
      <c r="A18" s="95" t="s">
        <v>78</v>
      </c>
      <c r="B18" s="95" t="s">
        <v>71</v>
      </c>
      <c r="C18" s="60"/>
      <c r="D18" s="66"/>
      <c r="E18" s="36"/>
      <c r="F18" s="46"/>
      <c r="G18" s="46"/>
      <c r="H18" s="81"/>
      <c r="I18" s="46"/>
      <c r="J18" s="46"/>
    </row>
    <row r="19" spans="1:10" ht="13.5" thickBot="1">
      <c r="A19" s="105" t="s">
        <v>91</v>
      </c>
      <c r="B19" s="100" t="s">
        <v>53</v>
      </c>
      <c r="C19" s="64"/>
      <c r="D19" s="71"/>
      <c r="E19" s="46"/>
      <c r="F19" s="46"/>
      <c r="G19" s="46"/>
      <c r="H19" s="81"/>
      <c r="I19" s="46"/>
      <c r="J19" s="46"/>
    </row>
    <row r="20" spans="1:10">
      <c r="A20" s="104" t="s">
        <v>79</v>
      </c>
      <c r="B20" s="88" t="s">
        <v>36</v>
      </c>
      <c r="C20" s="47"/>
      <c r="D20" s="31"/>
      <c r="E20" s="72"/>
      <c r="F20" s="46"/>
      <c r="G20" s="46"/>
      <c r="H20" s="46"/>
      <c r="I20" s="46"/>
      <c r="J20" s="46"/>
    </row>
    <row r="21" spans="1:10" ht="13.5" thickBot="1">
      <c r="A21" s="67" t="s">
        <v>45</v>
      </c>
      <c r="B21" s="65" t="s">
        <v>37</v>
      </c>
      <c r="C21" s="38"/>
      <c r="D21" s="37"/>
      <c r="E21" s="73"/>
      <c r="F21" s="46"/>
      <c r="G21" s="46"/>
      <c r="H21" s="46"/>
      <c r="I21" s="46"/>
      <c r="J21" s="46"/>
    </row>
    <row r="22" spans="1:10">
      <c r="A22" s="65" t="s">
        <v>46</v>
      </c>
      <c r="B22" s="80" t="s">
        <v>8</v>
      </c>
      <c r="C22" s="50"/>
      <c r="D22" s="31"/>
      <c r="E22" s="4"/>
      <c r="F22" s="46"/>
      <c r="G22" s="46"/>
      <c r="H22" s="46"/>
      <c r="I22" s="46"/>
    </row>
    <row r="23" spans="1:10" ht="13.5" thickBot="1">
      <c r="A23" s="84" t="s">
        <v>77</v>
      </c>
      <c r="B23" s="80" t="s">
        <v>35</v>
      </c>
      <c r="C23" s="82"/>
      <c r="D23" s="30"/>
      <c r="E23" s="46"/>
      <c r="F23" s="46"/>
      <c r="G23" s="46"/>
      <c r="H23" s="46"/>
      <c r="I23" s="46"/>
    </row>
    <row r="24" spans="1:10" ht="13.5" thickBot="1">
      <c r="A24" s="63"/>
      <c r="B24" s="50" t="s">
        <v>16</v>
      </c>
      <c r="C24" s="38"/>
      <c r="D24" s="4"/>
      <c r="E24" s="46"/>
      <c r="F24" s="46"/>
      <c r="G24" s="46"/>
      <c r="H24" s="46"/>
      <c r="I24" s="46"/>
    </row>
    <row r="25" spans="1:10">
      <c r="A25" s="35"/>
      <c r="B25" s="50"/>
      <c r="C25" s="83"/>
      <c r="D25" s="36"/>
      <c r="E25" s="46"/>
      <c r="F25" s="46"/>
      <c r="G25" s="46"/>
      <c r="H25" s="46"/>
      <c r="I25" s="46"/>
    </row>
    <row r="26" spans="1:10">
      <c r="A26" s="58"/>
      <c r="B26" s="49"/>
      <c r="C26" s="87"/>
      <c r="D26" s="36"/>
      <c r="E26" s="46"/>
      <c r="F26" s="46"/>
      <c r="G26" s="46"/>
      <c r="H26" s="46"/>
      <c r="I26" s="46"/>
    </row>
    <row r="27" spans="1:10" ht="13.5" thickBot="1">
      <c r="A27" s="35"/>
      <c r="B27" s="48"/>
      <c r="C27" s="96"/>
      <c r="D27" s="42"/>
      <c r="E27" s="46"/>
      <c r="F27" s="46"/>
      <c r="G27" s="46"/>
      <c r="H27" s="46"/>
      <c r="I27" s="46"/>
    </row>
    <row r="28" spans="1:10">
      <c r="A28" s="35"/>
      <c r="B28" s="55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/>
      <c r="H28" s="5"/>
    </row>
    <row r="29" spans="1:10" ht="12.75" customHeight="1">
      <c r="A29" s="74" t="s">
        <v>5</v>
      </c>
      <c r="B29" s="34" t="s">
        <v>92</v>
      </c>
      <c r="C29" s="39"/>
      <c r="D29" s="39" t="s">
        <v>73</v>
      </c>
      <c r="E29" s="34" t="s">
        <v>98</v>
      </c>
      <c r="F29" s="39" t="s">
        <v>102</v>
      </c>
      <c r="G29" s="34"/>
      <c r="H29" s="39"/>
    </row>
    <row r="30" spans="1:10">
      <c r="A30" s="39" t="s">
        <v>83</v>
      </c>
      <c r="B30" s="39" t="s">
        <v>48</v>
      </c>
      <c r="C30" s="39"/>
      <c r="D30" s="54" t="s">
        <v>87</v>
      </c>
      <c r="E30" s="34" t="s">
        <v>97</v>
      </c>
      <c r="H30" s="34"/>
    </row>
    <row r="31" spans="1:10">
      <c r="A31" s="39" t="s">
        <v>88</v>
      </c>
      <c r="B31" s="39" t="s">
        <v>51</v>
      </c>
      <c r="C31" s="39"/>
      <c r="D31" s="54"/>
      <c r="E31" s="39" t="s">
        <v>96</v>
      </c>
      <c r="H31" s="34"/>
    </row>
    <row r="32" spans="1:10">
      <c r="A32" s="54" t="s">
        <v>76</v>
      </c>
      <c r="B32" s="54"/>
      <c r="C32" s="56"/>
      <c r="D32" s="54"/>
      <c r="E32" s="34" t="s">
        <v>70</v>
      </c>
      <c r="H32" s="34"/>
    </row>
    <row r="33" spans="1:8">
      <c r="A33" s="34" t="s">
        <v>60</v>
      </c>
      <c r="B33" s="39"/>
      <c r="C33" s="56"/>
      <c r="D33" s="29"/>
      <c r="E33" s="34"/>
    </row>
    <row r="34" spans="1:8">
      <c r="A34" s="39" t="s">
        <v>85</v>
      </c>
      <c r="B34" s="39"/>
      <c r="C34" s="56"/>
      <c r="D34" s="29"/>
      <c r="E34" s="34"/>
    </row>
    <row r="35" spans="1:8">
      <c r="A35" s="54"/>
      <c r="B35" s="39"/>
      <c r="C35" s="56"/>
      <c r="D35" s="29"/>
      <c r="E35" s="39"/>
    </row>
    <row r="36" spans="1:8">
      <c r="A36" s="75"/>
      <c r="B36" s="39"/>
      <c r="C36" s="56"/>
      <c r="D36" s="29"/>
      <c r="E36" s="34"/>
    </row>
    <row r="37" spans="1:8">
      <c r="A37" s="34"/>
      <c r="B37" s="34"/>
      <c r="C37" s="34"/>
      <c r="E37" s="34"/>
    </row>
    <row r="38" spans="1:8">
      <c r="A38" s="34"/>
      <c r="B38" s="39"/>
      <c r="C38" s="34"/>
      <c r="D38" s="34"/>
      <c r="E38" s="34"/>
      <c r="F38" s="26"/>
      <c r="G38" s="34"/>
      <c r="H38" s="6"/>
    </row>
    <row r="39" spans="1:8" ht="12.75" customHeight="1">
      <c r="A39" s="39"/>
      <c r="B39" s="39"/>
      <c r="C39" s="39"/>
      <c r="E39" s="39"/>
      <c r="F39" s="34"/>
      <c r="H39" s="6"/>
    </row>
    <row r="40" spans="1:8" ht="12.75" customHeight="1">
      <c r="A40" s="34"/>
      <c r="B40" s="34"/>
      <c r="C40" s="56"/>
      <c r="E40" s="39"/>
      <c r="H40" s="6"/>
    </row>
    <row r="41" spans="1:8" ht="12.75" customHeight="1">
      <c r="A41" s="57"/>
      <c r="B41" s="34"/>
      <c r="C41" s="56"/>
      <c r="E41" s="39"/>
      <c r="H41" s="6"/>
    </row>
    <row r="42" spans="1:8" ht="12.75" customHeight="1">
      <c r="A42" s="34"/>
      <c r="B42" s="39"/>
      <c r="C42" s="34"/>
      <c r="E42" s="34"/>
    </row>
    <row r="43" spans="1:8" ht="12.75" customHeight="1">
      <c r="A43" s="39"/>
      <c r="E43" s="34"/>
    </row>
    <row r="44" spans="1:8" ht="12.75" customHeight="1">
      <c r="A44" s="39"/>
      <c r="D44" s="34"/>
      <c r="E44" s="34"/>
    </row>
    <row r="45" spans="1:8" ht="15.95" customHeight="1">
      <c r="A45" s="11">
        <f>0.25*'cell count'!A57</f>
        <v>5</v>
      </c>
      <c r="B45" s="11">
        <f>1/8*'cell count'!B57</f>
        <v>2.625</v>
      </c>
      <c r="C45" s="15">
        <f>1/12*'cell count'!C57</f>
        <v>1</v>
      </c>
      <c r="D45" s="15">
        <f>1/24*'cell count'!D57</f>
        <v>0.33333333333333331</v>
      </c>
      <c r="E45" s="12">
        <f>0.5*'cell count'!E57</f>
        <v>3.5</v>
      </c>
      <c r="F45" s="12">
        <f>3/8*'cell count'!F57</f>
        <v>0</v>
      </c>
      <c r="G45" s="102">
        <f>3/4*'cell count'!G57</f>
        <v>0</v>
      </c>
      <c r="H45" s="103">
        <f>1*'cell count'!H57</f>
        <v>0</v>
      </c>
    </row>
    <row r="46" spans="1:8" ht="21" customHeight="1">
      <c r="A46" s="13">
        <f>A45+B45+C45+D45+E45+F45+G45+H45</f>
        <v>12.458333333333334</v>
      </c>
      <c r="B46" s="26"/>
      <c r="C46" s="26"/>
    </row>
    <row r="47" spans="1:8" ht="15.95" customHeight="1">
      <c r="A47" s="13"/>
      <c r="B47" s="26"/>
    </row>
    <row r="48" spans="1:8" ht="19.5" customHeight="1">
      <c r="A48" s="13"/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20</v>
      </c>
      <c r="B50" s="18" t="s">
        <v>23</v>
      </c>
      <c r="C50" s="3" t="s">
        <v>21</v>
      </c>
      <c r="D50" s="17" t="s">
        <v>22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A13:A23">
    <sortCondition ref="A13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workbookViewId="0">
      <selection activeCell="A22" sqref="A22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0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1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1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1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1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1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1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1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0</v>
      </c>
      <c r="B24" s="22">
        <f>IF(ISTEXT(Advertising!B24),1,0)</f>
        <v>1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/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20</v>
      </c>
      <c r="B57" s="21">
        <f t="shared" ref="B57:H57" si="0">SUM(B4:B42)</f>
        <v>21</v>
      </c>
      <c r="C57" s="21">
        <f t="shared" si="0"/>
        <v>12</v>
      </c>
      <c r="D57" s="21">
        <f t="shared" si="0"/>
        <v>8</v>
      </c>
      <c r="E57" s="21">
        <f t="shared" si="0"/>
        <v>7</v>
      </c>
      <c r="F57" s="21">
        <f t="shared" si="0"/>
        <v>0</v>
      </c>
      <c r="G57" s="21">
        <f t="shared" si="0"/>
        <v>0</v>
      </c>
      <c r="H57" s="21">
        <f t="shared" si="0"/>
        <v>0</v>
      </c>
    </row>
    <row r="58" spans="1:9">
      <c r="A58" s="23">
        <f t="shared" ref="A58:H58" si="1">A57*A3</f>
        <v>5</v>
      </c>
      <c r="B58" s="24">
        <f t="shared" si="1"/>
        <v>2.625</v>
      </c>
      <c r="C58" s="24">
        <f>C57*C3</f>
        <v>1</v>
      </c>
      <c r="D58" s="24">
        <f>D57*D3</f>
        <v>0.33333333333333331</v>
      </c>
      <c r="E58" s="24">
        <f t="shared" si="1"/>
        <v>3.5</v>
      </c>
      <c r="F58" s="24">
        <f t="shared" si="1"/>
        <v>0</v>
      </c>
      <c r="G58" s="24">
        <f t="shared" si="1"/>
        <v>0</v>
      </c>
      <c r="H58" s="24">
        <f t="shared" si="1"/>
        <v>0</v>
      </c>
      <c r="I58" s="23">
        <f>SUM(A58:H58)</f>
        <v>12.458333333333334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2011-05-02T21:02:59Z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