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35" i="5"/>
  <c r="A34" i="5"/>
  <c r="A33" i="5"/>
  <c r="A32" i="5"/>
  <c r="A31" i="5"/>
  <c r="A30" i="5"/>
  <c r="A29" i="5"/>
  <c r="A28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4" i="5"/>
  <c r="A57" i="5"/>
  <c r="A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6" i="5"/>
  <c r="H5" i="5"/>
  <c r="H4" i="5"/>
  <c r="C8" i="5"/>
  <c r="C5" i="5"/>
  <c r="C4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B4" i="5"/>
  <c r="B57" i="5"/>
  <c r="B45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D10" i="5"/>
  <c r="D5" i="5"/>
  <c r="D6" i="5"/>
  <c r="D7" i="5"/>
  <c r="D8" i="5"/>
  <c r="D9" i="5"/>
  <c r="D4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A58" i="5"/>
  <c r="B58" i="5"/>
  <c r="C3" i="5"/>
  <c r="C58" i="5"/>
  <c r="D3" i="5"/>
  <c r="D58" i="5"/>
  <c r="E58" i="5"/>
  <c r="F58" i="5"/>
  <c r="H58" i="5"/>
  <c r="A46" i="2"/>
  <c r="A48" i="2"/>
  <c r="G58" i="5"/>
  <c r="I58" i="5"/>
</calcChain>
</file>

<file path=xl/sharedStrings.xml><?xml version="1.0" encoding="utf-8"?>
<sst xmlns="http://schemas.openxmlformats.org/spreadsheetml/2006/main" count="99" uniqueCount="86">
  <si>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</si>
  <si>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</si>
  <si>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</si>
  <si>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</si>
  <si>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</si>
  <si>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</si>
  <si>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</si>
  <si>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</si>
  <si>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</si>
  <si>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</si>
  <si>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</si>
  <si>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</si>
  <si>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</si>
  <si>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</si>
  <si>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</si>
  <si>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</si>
  <si>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</si>
  <si>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</si>
  <si>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</si>
  <si>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</si>
  <si>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</si>
  <si>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</si>
  <si>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</si>
  <si>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</si>
  <si>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</si>
  <si>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</si>
  <si>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</si>
  <si>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</si>
  <si>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</si>
  <si>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</si>
  <si>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</si>
  <si>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</si>
  <si>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</si>
  <si>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</si>
  <si>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</si>
  <si>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</si>
  <si>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</si>
  <si>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</si>
  <si>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</si>
  <si>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</si>
  <si>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</si>
  <si>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</si>
  <si>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</si>
  <si>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</si>
  <si>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</si>
  <si>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</si>
  <si>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</si>
  <si>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</si>
  <si>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</si>
  <si>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</si>
  <si>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</si>
  <si>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</si>
  <si>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</si>
  <si>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Poolesville Veterinary/color</t>
  </si>
  <si>
    <t>SUBS</t>
  </si>
  <si>
    <t>Scott, Blackburn &amp; Assoc LLC</t>
  </si>
  <si>
    <t>Cugini's/color</t>
  </si>
  <si>
    <t>Bassett's/color</t>
  </si>
  <si>
    <t>Kuhlman Lawn Service</t>
  </si>
  <si>
    <t>Haga Lawns</t>
  </si>
  <si>
    <t>Ann Brown Art</t>
  </si>
  <si>
    <t>M.A. Powell</t>
  </si>
  <si>
    <t>Sugarloaf Citizens Assoc</t>
  </si>
  <si>
    <t>Capital Fence/color</t>
  </si>
  <si>
    <t>Bring it Back/color</t>
  </si>
  <si>
    <t>Clarksburg Animal Hospital</t>
  </si>
  <si>
    <t>Kamachalitis Ready to Build</t>
  </si>
  <si>
    <t>Our Lady of the Presentation</t>
  </si>
  <si>
    <t>St. Mary's RC Church</t>
  </si>
  <si>
    <t>Hope Garden Academy/color</t>
  </si>
  <si>
    <t>Alden Farms/color</t>
  </si>
  <si>
    <t>Allergy Asthma Center/color</t>
  </si>
  <si>
    <t>Asian House of Poolesville</t>
  </si>
  <si>
    <t>Poolesville Small Engine</t>
  </si>
  <si>
    <t>Corner Mexican Grill</t>
  </si>
  <si>
    <t>The Gathering Place</t>
  </si>
  <si>
    <t>Musical Camps Gail Howard</t>
  </si>
  <si>
    <t>Carroll Manor Carnival</t>
  </si>
  <si>
    <t>Memorial United Methodist</t>
  </si>
  <si>
    <t>Sugarloaf Regional Trails</t>
  </si>
  <si>
    <t>Poolesville Baptist Church/color</t>
  </si>
  <si>
    <t>Artifacts</t>
  </si>
  <si>
    <t>St. Mary's Fundraiser color</t>
  </si>
  <si>
    <t>St. Peter's VBS color banner</t>
  </si>
  <si>
    <t/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</si>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</sst>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0" fillId="0" borderId="8" xfId="0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1" fillId="0" borderId="1" xfId="0" applyFont="1" applyFill="1" applyBorder="1"/>
    <xf numFmtId="0" fontId="25" fillId="0" borderId="7" xfId="0" applyFont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2" fillId="0" borderId="6" xfId="0" applyFont="1" applyFill="1" applyBorder="1"/>
    <xf numFmtId="0" fontId="1" fillId="0" borderId="14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25" fillId="0" borderId="3" xfId="0" applyFont="1" applyFill="1" applyBorder="1"/>
    <xf numFmtId="0" fontId="22" fillId="0" borderId="7" xfId="0" applyFont="1" applyBorder="1"/>
    <xf numFmtId="0" fontId="25" fillId="0" borderId="6" xfId="0" applyFont="1" applyFill="1" applyBorder="1"/>
    <xf numFmtId="0" fontId="18" fillId="0" borderId="9" xfId="0" applyFont="1" applyFill="1" applyBorder="1"/>
    <xf numFmtId="0" fontId="22" fillId="0" borderId="2" xfId="0" applyFont="1" applyFill="1" applyBorder="1"/>
    <xf numFmtId="0" fontId="22" fillId="4" borderId="6" xfId="0" applyFont="1" applyFill="1" applyBorder="1"/>
    <xf numFmtId="0" fontId="22" fillId="0" borderId="3" xfId="0" quotePrefix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A2" sqref="A2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16.7109375" customWidth="1"/>
    <col min="8" max="8" width="18.85546875" customWidth="1"/>
  </cols>
  <sheetData>
    <row r="1" spans="1:12" ht="21" customHeight="1" thickBot="1" x14ac:dyDescent="0.35">
      <c r="A1" s="16">
        <v>41432</v>
      </c>
      <c r="B1" s="28" t="s">
        <v>85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3" t="s">
        <v>50</v>
      </c>
      <c r="B4" s="64" t="s">
        <v>70</v>
      </c>
      <c r="C4" s="103" t="s">
        <v>81</v>
      </c>
      <c r="D4" s="65" t="s">
        <v>60</v>
      </c>
      <c r="E4" s="100" t="s">
        <v>57</v>
      </c>
      <c r="F4" s="68"/>
      <c r="G4" s="57"/>
      <c r="H4" s="35" t="s">
        <v>49</v>
      </c>
      <c r="I4" s="41"/>
      <c r="J4" s="41"/>
      <c r="K4" s="41"/>
      <c r="L4" s="41"/>
    </row>
    <row r="5" spans="1:12" ht="13.5" customHeight="1" thickBot="1" x14ac:dyDescent="0.25">
      <c r="A5" s="87" t="s">
        <v>71</v>
      </c>
      <c r="B5" s="93" t="s">
        <v>39</v>
      </c>
      <c r="C5" s="87" t="s">
        <v>34</v>
      </c>
      <c r="D5" s="37" t="s">
        <v>52</v>
      </c>
      <c r="E5" s="89" t="s">
        <v>65</v>
      </c>
      <c r="F5" s="34"/>
      <c r="G5" s="54"/>
      <c r="I5" s="41"/>
      <c r="J5" s="41"/>
      <c r="K5" s="41"/>
      <c r="L5" s="41"/>
    </row>
    <row r="6" spans="1:12" ht="13.5" customHeight="1" thickBot="1" x14ac:dyDescent="0.25">
      <c r="A6" s="96" t="s">
        <v>72</v>
      </c>
      <c r="B6" s="66" t="s">
        <v>26</v>
      </c>
      <c r="C6" s="89" t="s">
        <v>59</v>
      </c>
      <c r="D6" s="35" t="s">
        <v>43</v>
      </c>
      <c r="E6" s="92" t="s">
        <v>53</v>
      </c>
      <c r="F6" s="35"/>
      <c r="G6" s="55"/>
      <c r="H6" s="33"/>
      <c r="I6" s="41"/>
      <c r="J6" s="41"/>
      <c r="K6" s="41"/>
      <c r="L6" s="41"/>
    </row>
    <row r="7" spans="1:12" ht="13.5" customHeight="1" thickBot="1" x14ac:dyDescent="0.25">
      <c r="A7" s="89" t="s">
        <v>64</v>
      </c>
      <c r="B7" s="90" t="s">
        <v>61</v>
      </c>
      <c r="C7" s="87" t="s">
        <v>32</v>
      </c>
      <c r="D7" s="67" t="s">
        <v>27</v>
      </c>
      <c r="E7" s="80"/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91" t="s">
        <v>63</v>
      </c>
      <c r="B8" s="91" t="s">
        <v>37</v>
      </c>
      <c r="C8" s="87" t="s">
        <v>47</v>
      </c>
      <c r="D8" s="83" t="s">
        <v>25</v>
      </c>
      <c r="E8" s="94"/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87" t="s">
        <v>48</v>
      </c>
      <c r="B9" s="87" t="s">
        <v>35</v>
      </c>
      <c r="C9" s="89" t="s">
        <v>17</v>
      </c>
      <c r="D9" s="89" t="s">
        <v>6</v>
      </c>
      <c r="E9" s="42"/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86" t="s">
        <v>74</v>
      </c>
      <c r="B10" s="87" t="s">
        <v>42</v>
      </c>
      <c r="C10" s="91" t="s">
        <v>28</v>
      </c>
      <c r="D10" s="87" t="s">
        <v>18</v>
      </c>
      <c r="E10" s="100"/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98" t="s">
        <v>56</v>
      </c>
      <c r="B11" s="89" t="s">
        <v>8</v>
      </c>
      <c r="C11" s="87" t="s">
        <v>38</v>
      </c>
      <c r="D11" s="97" t="s">
        <v>7</v>
      </c>
      <c r="E11" s="89"/>
      <c r="F11" s="41"/>
      <c r="G11" s="41"/>
      <c r="H11" s="41"/>
      <c r="I11" s="41"/>
      <c r="J11" s="41"/>
      <c r="K11" s="41"/>
      <c r="L11" s="41"/>
    </row>
    <row r="12" spans="1:12" ht="13.5" customHeight="1" thickBot="1" x14ac:dyDescent="0.25">
      <c r="A12" s="91" t="s">
        <v>23</v>
      </c>
      <c r="B12" s="91" t="s">
        <v>33</v>
      </c>
      <c r="C12" s="52"/>
      <c r="D12" s="92"/>
      <c r="E12" s="102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87" t="s">
        <v>69</v>
      </c>
      <c r="B13" s="87" t="s">
        <v>16</v>
      </c>
      <c r="C13" s="79"/>
      <c r="D13" s="57"/>
      <c r="E13" s="80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87" t="s">
        <v>51</v>
      </c>
      <c r="B14" s="43"/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89" t="s">
        <v>44</v>
      </c>
      <c r="B15" s="42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101" t="s">
        <v>31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93" t="s">
        <v>66</v>
      </c>
      <c r="B17" s="82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 x14ac:dyDescent="0.25">
      <c r="A18" s="93" t="s">
        <v>58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 x14ac:dyDescent="0.25">
      <c r="A19" s="95" t="s">
        <v>36</v>
      </c>
      <c r="B19" s="81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64" t="s">
        <v>24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90" t="s">
        <v>80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93" t="s">
        <v>73</v>
      </c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93" t="s">
        <v>46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91" t="s">
        <v>55</v>
      </c>
      <c r="B24" s="57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86" t="s">
        <v>82</v>
      </c>
      <c r="B25" s="57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 x14ac:dyDescent="0.2">
      <c r="A26" s="87" t="s">
        <v>68</v>
      </c>
      <c r="B26" s="57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42" t="s">
        <v>83</v>
      </c>
      <c r="B27" s="80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100" t="s">
        <v>40</v>
      </c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54</v>
      </c>
      <c r="G28" s="5" t="s">
        <v>5</v>
      </c>
      <c r="H28" s="5" t="s">
        <v>5</v>
      </c>
    </row>
    <row r="29" spans="1:12" ht="13.5" customHeight="1" x14ac:dyDescent="0.2">
      <c r="A29" s="86" t="s">
        <v>79</v>
      </c>
      <c r="B29" s="36" t="s">
        <v>61</v>
      </c>
      <c r="C29" s="32" t="s">
        <v>76</v>
      </c>
      <c r="D29" s="36"/>
      <c r="E29" s="48" t="s">
        <v>62</v>
      </c>
      <c r="F29" s="36"/>
      <c r="G29" s="32"/>
      <c r="H29" s="36"/>
    </row>
    <row r="30" spans="1:12" ht="13.5" customHeight="1" x14ac:dyDescent="0.2">
      <c r="A30" s="87" t="s">
        <v>41</v>
      </c>
      <c r="B30" s="36"/>
      <c r="D30" s="49"/>
      <c r="E30" s="85" t="s">
        <v>75</v>
      </c>
      <c r="F30" s="41"/>
      <c r="G30" s="41"/>
      <c r="H30" s="32"/>
    </row>
    <row r="31" spans="1:12" ht="13.5" customHeight="1" thickBot="1" x14ac:dyDescent="0.25">
      <c r="A31" s="104" t="s">
        <v>84</v>
      </c>
      <c r="B31" s="51"/>
      <c r="D31" s="49"/>
      <c r="E31" s="48"/>
      <c r="F31" s="41"/>
      <c r="G31" s="41"/>
      <c r="H31" s="32"/>
    </row>
    <row r="32" spans="1:12" ht="13.5" customHeight="1" x14ac:dyDescent="0.2">
      <c r="A32" s="99"/>
      <c r="B32" s="36"/>
      <c r="C32" s="50"/>
      <c r="D32" s="49"/>
      <c r="E32" s="48"/>
      <c r="F32" s="41"/>
      <c r="G32" s="41"/>
      <c r="H32" s="32"/>
    </row>
    <row r="33" spans="1:8" ht="13.5" customHeight="1" x14ac:dyDescent="0.2">
      <c r="A33" s="86"/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84"/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B35" s="36"/>
      <c r="C35" s="50"/>
      <c r="D35" s="34"/>
      <c r="E35" s="36"/>
      <c r="F35" s="41"/>
      <c r="G35" s="41"/>
      <c r="H35" s="41"/>
    </row>
    <row r="36" spans="1:8" ht="13.5" customHeight="1" x14ac:dyDescent="0.2">
      <c r="A36" s="48" t="s">
        <v>5</v>
      </c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36" t="s">
        <v>77</v>
      </c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36" t="s">
        <v>78</v>
      </c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36" t="s">
        <v>67</v>
      </c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88"/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88"/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85"/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51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51"/>
      <c r="D44" s="32"/>
      <c r="E44" s="32"/>
    </row>
    <row r="45" spans="1:8" ht="15.95" customHeight="1" x14ac:dyDescent="0.25">
      <c r="A45" s="11">
        <f>0.25*'cell count'!A57</f>
        <v>7</v>
      </c>
      <c r="B45" s="11">
        <f>1/8*'cell count'!B57</f>
        <v>1.25</v>
      </c>
      <c r="C45" s="15">
        <f>1/12*'cell count'!C57</f>
        <v>0.66666666666666663</v>
      </c>
      <c r="D45" s="15">
        <f>1/24*'cell count'!D57</f>
        <v>0.25</v>
      </c>
      <c r="E45" s="12">
        <f>0.5*'cell count'!E57</f>
        <v>1.5</v>
      </c>
      <c r="F45" s="12">
        <f>3/8*'cell count'!F57</f>
        <v>0</v>
      </c>
      <c r="G45" s="12">
        <f>3/4*'cell count'!G57</f>
        <v>0</v>
      </c>
      <c r="H45" s="60">
        <f>1*'cell count'!H57</f>
        <v>1</v>
      </c>
    </row>
    <row r="46" spans="1:8" ht="21" customHeight="1" x14ac:dyDescent="0.3">
      <c r="A46" s="13">
        <f>A45+B45+C45+D45+E45+F45+G45+H45</f>
        <v>11.666666666666666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61">
        <f>SUM(A46:A47)</f>
        <v>11.666666666666666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A4:A30">
    <sortCondition ref="A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B57" sqref="B57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1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1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1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 x14ac:dyDescent="0.2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 x14ac:dyDescent="0.2">
      <c r="A35" s="22">
        <f>IF(ISTEXT(Advertising!A35),1,0)</f>
        <v>0</v>
      </c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28</v>
      </c>
      <c r="B57" s="21">
        <f t="shared" ref="B57:H57" si="0">SUM(B4:B42)</f>
        <v>10</v>
      </c>
      <c r="C57" s="21">
        <f t="shared" si="0"/>
        <v>8</v>
      </c>
      <c r="D57" s="21">
        <f t="shared" si="0"/>
        <v>6</v>
      </c>
      <c r="E57" s="21">
        <f t="shared" si="0"/>
        <v>3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 x14ac:dyDescent="0.2">
      <c r="A58" s="23">
        <f t="shared" ref="A58:H58" si="1">A57*A3</f>
        <v>7</v>
      </c>
      <c r="B58" s="24">
        <f t="shared" si="1"/>
        <v>1.25</v>
      </c>
      <c r="C58" s="24">
        <f>C57*C3</f>
        <v>0.66666666666666663</v>
      </c>
      <c r="D58" s="24">
        <f>D57*D3</f>
        <v>0.25</v>
      </c>
      <c r="E58" s="24">
        <f t="shared" si="1"/>
        <v>1.5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11.666666666666666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</cp:lastModifiedBy>
  <cp:lastPrinted>2012-04-16T23:36:26Z</cp:lastPrinted>
  <dcterms:created xsi:type="dcterms:W3CDTF">2004-04-14T00:58:10Z</dcterms:created>
  <dcterms:modified xsi:type="dcterms:W3CDTF">2013-06-05T14:33:19Z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